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Equity chgs" sheetId="3" r:id="rId3"/>
    <sheet name="Cashflow State" sheetId="4" r:id="rId4"/>
  </sheets>
  <definedNames>
    <definedName name="CONS.BAL.SHEET">'con.bal.sheet'!$A$1:$J$68</definedName>
    <definedName name="CONS.CASH.FLOW">'Cashflow State'!$A$1:$G$48</definedName>
    <definedName name="CONS.EQUITY.CHG">'Equity chgs'!$A$1:$L$50</definedName>
    <definedName name="CONS.INC.STAT">'con.inc. state.'!$A$1:$J$45</definedName>
    <definedName name="_xlnm.Print_Area" localSheetId="3">'Cashflow State'!$A$1:$G$47</definedName>
    <definedName name="_xlnm.Print_Area" localSheetId="1">'con.bal.sheet'!$A$1:$H$67</definedName>
    <definedName name="_xlnm.Print_Area" localSheetId="0">'con.inc. state.'!$A$1:$H$44</definedName>
    <definedName name="_xlnm.Print_Area" localSheetId="2">'Equity chgs'!$A$1:$L$50</definedName>
    <definedName name="_xlnm.Print_Area">'con.inc. state.'!$A$1:$J$45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<sst xmlns="http://schemas.openxmlformats.org/spreadsheetml/2006/main" count="185" uniqueCount="112">
  <si>
    <t>PRESTAR RESOURCES BHD ( 123066-A)</t>
  </si>
  <si>
    <t>Condensed Consolidated Income Statement</t>
  </si>
  <si>
    <t>For the 1st financial quarter ended 31 March 2004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</si>
  <si>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</si>
  <si>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</si>
  <si>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</si>
  <si>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</si>
  <si>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</si>
  <si>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</si>
  <si>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</si>
  <si>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</si>
  <si>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</si>
  <si>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</si>
  <si>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</si>
  <si>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</si>
  <si>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</si>
  <si>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</si>
  <si>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2003 )</t>
  </si>
  <si>
    <t>Individual Quarter</t>
  </si>
  <si>
    <t>Current</t>
  </si>
  <si>
    <t>Year</t>
  </si>
  <si>
    <t>Quarter</t>
  </si>
  <si>
    <t>31/3/2004</t>
  </si>
  <si>
    <t>RM'000</t>
  </si>
  <si>
    <t>Preceding Year</t>
  </si>
  <si>
    <t>Corresponding</t>
  </si>
  <si>
    <t>31/3/2003</t>
  </si>
  <si>
    <t>Cumulative Quarter</t>
  </si>
  <si>
    <t>To Date</t>
  </si>
  <si>
    <t>Condensed Consolidated Balance Sheet as at 31 March 2004</t>
  </si>
  <si>
    <t>Property, plant and equipment</t>
  </si>
  <si>
    <t>Intangible assets</t>
  </si>
  <si>
    <t>Deferred Tax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</si>
  <si>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</si>
  <si>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</si>
  <si>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</si>
  <si>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</si>
  <si>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</si>
  <si>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</si>
  <si>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</si>
  <si>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</si>
  <si>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</si>
  <si>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</si>
  <si>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</si>
  <si>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2003 )</t>
  </si>
  <si>
    <t>Inventories</t>
  </si>
  <si>
    <t>Trade receivables</t>
  </si>
  <si>
    <t>Other debtors, deposits and prepayments</t>
  </si>
  <si>
    <t>Tax Recoverable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</si>
  <si>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</si>
  <si>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</si>
  <si>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</si>
  <si>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</si>
  <si>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</si>
  <si>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</si>
  <si>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</si>
  <si>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</si>
  <si>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</si>
  <si>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</si>
  <si>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</si>
  <si>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</si>
  <si>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</si>
  <si>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</si>
  <si>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</si>
  <si>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</si>
  <si>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31/12/2003</t>
  </si>
  <si>
    <t>Condensed Consolidated Statement of Changes in Equity</t>
  </si>
  <si>
    <t>For the three months ended 31 March 2004</t>
  </si>
  <si>
    <t xml:space="preserve">( The Condensed Consolidated Statements of Changes in Equity should be read in conjunction with the </t>
  </si>
  <si>
    <t>Annual Financial Statement for the year ended 31 December 2003 )</t>
  </si>
  <si>
    <t>At 1 January 2004</t>
  </si>
  <si>
    <t>Crystalisation of revaluation reserve</t>
  </si>
  <si>
    <t>Dividends paid for year 2003</t>
  </si>
  <si>
    <t>Exercise of ESOS</t>
  </si>
  <si>
    <t>Shares Buy-back</t>
  </si>
  <si>
    <t>At 31 March 2004</t>
  </si>
  <si>
    <t>At 1 January 2003</t>
  </si>
  <si>
    <t>Effect of adopting</t>
  </si>
  <si>
    <t>--</t>
  </si>
  <si>
    <t>Restated balance</t>
  </si>
  <si>
    <t>Dividends paid for year 2002</t>
  </si>
  <si>
    <t>At 31 March 2003</t>
  </si>
  <si>
    <t>MASB 25</t>
  </si>
  <si>
    <t>MASB 29</t>
  </si>
  <si>
    <t>Share Capital</t>
  </si>
  <si>
    <t>Share Premium</t>
  </si>
  <si>
    <t>Revaluation Reserves</t>
  </si>
  <si>
    <t>Retained profits</t>
  </si>
  <si>
    <t>Treasury Shares</t>
  </si>
  <si>
    <t>Total</t>
  </si>
  <si>
    <t>Condensed Consolidated Cash Flow Statement</t>
  </si>
  <si>
    <t>Profit before taxation after minority interest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</si>
  <si>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</si>
  <si>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</si>
  <si>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</si>
  <si>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</si>
  <si>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</si>
  <si>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</si>
  <si>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2004</t>
  </si>
  <si>
    <t>Foreign exchange differences on opening balances</t>
  </si>
  <si>
    <t>Cash and cash equivalents at 31 March 2004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</si>
  <si>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</si>
  <si>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</si>
  <si>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</si>
  <si>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</si>
  <si>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</si>
  <si>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</si>
  <si>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</si>
  <si>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</si>
  <si>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</si>
  <si>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31.3.2004</t>
  </si>
  <si>
    <t>31.3.2003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</si>
</sst>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Alignment="1">
      <alignment/>
    </xf>
    <xf numFmtId="3" fontId="0" fillId="0" borderId="9" xfId="0" applyNumberFormat="1" applyAlignment="1">
      <alignment/>
    </xf>
    <xf numFmtId="3" fontId="0" fillId="0" borderId="3" xfId="0" applyNumberFormat="1" applyAlignment="1">
      <alignment/>
    </xf>
    <xf numFmtId="3" fontId="0" fillId="0" borderId="5" xfId="0" applyNumberForma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Alignment="1">
      <alignment/>
    </xf>
    <xf numFmtId="3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4" fontId="8" fillId="0" borderId="3" xfId="0" applyNumberFormat="1" applyFont="1" applyAlignment="1">
      <alignment/>
    </xf>
    <xf numFmtId="4" fontId="8" fillId="0" borderId="5" xfId="0" applyNumberFormat="1" applyFont="1" applyAlignment="1">
      <alignment/>
    </xf>
    <xf numFmtId="0" fontId="0" fillId="0" borderId="5" xfId="0" applyNumberFormat="1" applyAlignment="1">
      <alignment/>
    </xf>
    <xf numFmtId="0" fontId="8" fillId="0" borderId="5" xfId="0" applyNumberFormat="1" applyFont="1" applyAlignment="1">
      <alignment/>
    </xf>
    <xf numFmtId="0" fontId="0" fillId="0" borderId="2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11" fillId="0" borderId="5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0" fillId="0" borderId="10" xfId="0" applyNumberFormat="1" applyAlignment="1">
      <alignment/>
    </xf>
    <xf numFmtId="3" fontId="0" fillId="0" borderId="1" xfId="0" applyNumberFormat="1" applyAlignment="1">
      <alignment/>
    </xf>
    <xf numFmtId="3" fontId="0" fillId="0" borderId="4" xfId="0" applyNumberFormat="1" applyAlignment="1">
      <alignment/>
    </xf>
    <xf numFmtId="0" fontId="8" fillId="0" borderId="0" xfId="0" applyNumberFormat="1" applyFont="1" applyAlignment="1">
      <alignment horizontal="right"/>
    </xf>
    <xf numFmtId="0" fontId="0" fillId="0" borderId="10" xfId="0" applyNumberFormat="1" applyFont="1" applyAlignment="1">
      <alignment/>
    </xf>
    <xf numFmtId="3" fontId="8" fillId="0" borderId="7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4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9.3359375" style="1" customWidth="1"/>
    <col min="2" max="2" width="4.6640625" style="1" customWidth="1"/>
    <col min="3" max="3" width="27.335937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1.4375" style="1" customWidth="1"/>
    <col min="9" max="9" width="6.6640625" style="1" customWidth="1"/>
    <col min="10" max="10" width="2.6640625" style="1" customWidth="1"/>
    <col min="11" max="11" width="0" style="1" hidden="1" customWidth="1"/>
    <col min="12" max="16384" width="9.6640625" style="1" customWidth="1"/>
  </cols>
  <sheetData>
    <row r="1" spans="1:239" ht="18.75">
      <c r="A1" s="2"/>
      <c r="B1" s="84" t="s">
        <v>0</v>
      </c>
      <c r="C1" s="2"/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</row>
    <row r="2" spans="1:239" ht="21" customHeight="1">
      <c r="A2" s="2"/>
      <c r="K2" s="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ht="18">
      <c r="A3" s="2"/>
      <c r="B3" s="5" t="s">
        <v>1</v>
      </c>
      <c r="K3" s="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ht="18">
      <c r="A4" s="2"/>
      <c r="B4" s="5" t="s">
        <v>2</v>
      </c>
      <c r="K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ht="15.75">
      <c r="A5" s="2"/>
      <c r="B5" s="6" t="s">
        <v>3</v>
      </c>
      <c r="K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ht="24" customHeight="1">
      <c r="A6" s="2"/>
      <c r="B6" s="6"/>
      <c r="K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ht="21.75" customHeight="1">
      <c r="A7" s="2"/>
      <c r="D7" s="7" t="s">
        <v>18</v>
      </c>
      <c r="E7" s="8"/>
      <c r="F7" s="7" t="s">
        <v>27</v>
      </c>
      <c r="G7" s="8"/>
      <c r="H7" s="9"/>
      <c r="K7" s="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ht="18">
      <c r="A8" s="2"/>
      <c r="D8" s="7" t="s">
        <v>19</v>
      </c>
      <c r="E8" s="10" t="s">
        <v>24</v>
      </c>
      <c r="F8" s="7" t="s">
        <v>19</v>
      </c>
      <c r="G8" s="10" t="s">
        <v>24</v>
      </c>
      <c r="H8" s="9"/>
      <c r="K8" s="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ht="18">
      <c r="A9" s="2"/>
      <c r="D9" s="11" t="s">
        <v>20</v>
      </c>
      <c r="E9" s="12" t="s">
        <v>25</v>
      </c>
      <c r="F9" s="11" t="s">
        <v>20</v>
      </c>
      <c r="G9" s="12" t="s">
        <v>25</v>
      </c>
      <c r="H9" s="9"/>
      <c r="K9" s="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ht="18">
      <c r="A10" s="2"/>
      <c r="D10" s="11" t="s">
        <v>21</v>
      </c>
      <c r="E10" s="12" t="s">
        <v>21</v>
      </c>
      <c r="F10" s="11" t="s">
        <v>28</v>
      </c>
      <c r="G10" s="12" t="s">
        <v>28</v>
      </c>
      <c r="H10" s="9"/>
      <c r="K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ht="18">
      <c r="A11" s="2"/>
      <c r="D11" s="13" t="s">
        <v>22</v>
      </c>
      <c r="E11" s="14" t="s">
        <v>26</v>
      </c>
      <c r="F11" s="13" t="s">
        <v>22</v>
      </c>
      <c r="G11" s="14" t="s">
        <v>26</v>
      </c>
      <c r="H11" s="9"/>
      <c r="K11" s="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239" ht="30" customHeight="1">
      <c r="A12" s="2"/>
      <c r="D12" s="15" t="s">
        <v>23</v>
      </c>
      <c r="E12" s="16" t="s">
        <v>23</v>
      </c>
      <c r="F12" s="15" t="s">
        <v>23</v>
      </c>
      <c r="G12" s="16" t="s">
        <v>23</v>
      </c>
      <c r="H12" s="9"/>
      <c r="K12" s="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</row>
    <row r="13" spans="1:239" ht="15.75">
      <c r="A13" s="2"/>
      <c r="B13" s="1" t="s">
        <v>4</v>
      </c>
      <c r="D13" s="17"/>
      <c r="E13" s="18"/>
      <c r="F13" s="17"/>
      <c r="G13" s="18"/>
      <c r="H13" s="9"/>
      <c r="K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1:239" ht="22.5" customHeight="1">
      <c r="A14" s="2"/>
      <c r="B14" s="5" t="s">
        <v>5</v>
      </c>
      <c r="D14" s="19">
        <v>106809</v>
      </c>
      <c r="E14" s="20">
        <v>90311</v>
      </c>
      <c r="F14" s="19">
        <v>106809</v>
      </c>
      <c r="G14" s="20">
        <v>90311</v>
      </c>
      <c r="H14" s="9"/>
      <c r="K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</row>
    <row r="15" spans="1:239" ht="24" customHeight="1">
      <c r="A15" s="2"/>
      <c r="D15" s="21"/>
      <c r="E15" s="22"/>
      <c r="F15" s="21"/>
      <c r="G15" s="22"/>
      <c r="H15" s="9"/>
      <c r="K15" s="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</row>
    <row r="16" spans="1:239" ht="16.5" customHeight="1">
      <c r="A16" s="2"/>
      <c r="B16" s="5" t="s">
        <v>6</v>
      </c>
      <c r="D16" s="19">
        <v>11880</v>
      </c>
      <c r="E16" s="20">
        <v>7525</v>
      </c>
      <c r="F16" s="19">
        <v>11880</v>
      </c>
      <c r="G16" s="20">
        <v>7525</v>
      </c>
      <c r="H16" s="9"/>
      <c r="K16" s="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</row>
    <row r="17" spans="1:239" ht="24" customHeight="1">
      <c r="A17" s="2"/>
      <c r="D17" s="23"/>
      <c r="E17" s="24"/>
      <c r="F17" s="23"/>
      <c r="G17" s="24"/>
      <c r="H17" s="9"/>
      <c r="K17" s="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</row>
    <row r="18" spans="1:239" ht="16.5" customHeight="1">
      <c r="A18" s="2"/>
      <c r="B18" s="25" t="s">
        <v>7</v>
      </c>
      <c r="D18" s="26">
        <v>-1700</v>
      </c>
      <c r="E18" s="27">
        <v>-1787</v>
      </c>
      <c r="F18" s="26">
        <v>-1700</v>
      </c>
      <c r="G18" s="27">
        <v>-1787</v>
      </c>
      <c r="H18" s="9"/>
      <c r="K18" s="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</row>
    <row r="19" spans="1:239" ht="24" customHeight="1">
      <c r="A19" s="2"/>
      <c r="B19" s="1" t="s">
        <v>4</v>
      </c>
      <c r="D19" s="23"/>
      <c r="E19" s="24"/>
      <c r="F19" s="23"/>
      <c r="G19" s="24"/>
      <c r="H19" s="9"/>
      <c r="K19" s="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</row>
    <row r="20" spans="1:239" ht="16.5" customHeight="1">
      <c r="A20" s="2"/>
      <c r="B20" s="25" t="s">
        <v>8</v>
      </c>
      <c r="D20" s="26">
        <v>2</v>
      </c>
      <c r="E20" s="27">
        <v>5</v>
      </c>
      <c r="F20" s="26">
        <v>2</v>
      </c>
      <c r="G20" s="27">
        <v>5</v>
      </c>
      <c r="H20" s="9"/>
      <c r="K20" s="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</row>
    <row r="21" spans="1:239" ht="16.5" customHeight="1">
      <c r="A21" s="2"/>
      <c r="D21" s="23"/>
      <c r="E21" s="24"/>
      <c r="F21" s="23"/>
      <c r="G21" s="24"/>
      <c r="H21" s="9"/>
      <c r="K21" s="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</row>
    <row r="22" spans="1:239" ht="16.5" customHeight="1">
      <c r="A22" s="2"/>
      <c r="D22" s="28"/>
      <c r="E22" s="29"/>
      <c r="F22" s="28"/>
      <c r="G22" s="29"/>
      <c r="H22" s="9"/>
      <c r="K22" s="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</row>
    <row r="23" spans="1:239" ht="22.5" customHeight="1">
      <c r="A23" s="2"/>
      <c r="B23" s="5" t="s">
        <v>9</v>
      </c>
      <c r="D23" s="19">
        <f>D16+D18+D20</f>
        <v>10182</v>
      </c>
      <c r="E23" s="20">
        <f>E16+E18+E20</f>
        <v>5743</v>
      </c>
      <c r="F23" s="19">
        <f>F16+F18+F20</f>
        <v>10182</v>
      </c>
      <c r="G23" s="20">
        <f>G16+G18+G20</f>
        <v>5743</v>
      </c>
      <c r="H23" s="9"/>
      <c r="K23" s="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</row>
    <row r="24" spans="1:239" ht="22.5" customHeight="1">
      <c r="A24" s="2"/>
      <c r="D24" s="23"/>
      <c r="E24" s="24"/>
      <c r="F24" s="23"/>
      <c r="G24" s="24"/>
      <c r="H24" s="9"/>
      <c r="K24" s="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</row>
    <row r="25" spans="1:239" ht="16.5" customHeight="1">
      <c r="A25" s="2"/>
      <c r="B25" s="25" t="s">
        <v>10</v>
      </c>
      <c r="D25" s="26">
        <v>-2880</v>
      </c>
      <c r="E25" s="27">
        <f>-1588+3</f>
        <v>-1585</v>
      </c>
      <c r="F25" s="26">
        <v>-2880</v>
      </c>
      <c r="G25" s="27">
        <f>-1588+3</f>
        <v>-1585</v>
      </c>
      <c r="H25" s="9"/>
      <c r="K25" s="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</row>
    <row r="26" spans="1:239" ht="24" customHeight="1">
      <c r="A26" s="2"/>
      <c r="D26" s="23"/>
      <c r="E26" s="24"/>
      <c r="F26" s="23"/>
      <c r="G26" s="24"/>
      <c r="H26" s="9"/>
      <c r="K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</row>
    <row r="27" spans="1:239" ht="16.5" customHeight="1">
      <c r="A27" s="2"/>
      <c r="D27" s="28"/>
      <c r="E27" s="29"/>
      <c r="F27" s="28"/>
      <c r="G27" s="29"/>
      <c r="H27" s="9"/>
      <c r="K27" s="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</row>
    <row r="28" spans="1:239" ht="16.5" customHeight="1">
      <c r="A28" s="2"/>
      <c r="B28" s="5" t="s">
        <v>11</v>
      </c>
      <c r="D28" s="19">
        <f>D23+D25</f>
        <v>7302</v>
      </c>
      <c r="E28" s="20">
        <f>E23+E25</f>
        <v>4158</v>
      </c>
      <c r="F28" s="19">
        <f>F23+F25</f>
        <v>7302</v>
      </c>
      <c r="G28" s="20">
        <f>G23+G25</f>
        <v>4158</v>
      </c>
      <c r="H28" s="9"/>
      <c r="K28" s="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</row>
    <row r="29" spans="1:239" ht="22.5" customHeight="1">
      <c r="A29" s="2"/>
      <c r="D29" s="23"/>
      <c r="E29" s="24"/>
      <c r="F29" s="23"/>
      <c r="G29" s="24"/>
      <c r="H29" s="9"/>
      <c r="K29" s="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</row>
    <row r="30" spans="1:239" ht="16.5" customHeight="1">
      <c r="A30" s="2"/>
      <c r="B30" s="25" t="s">
        <v>12</v>
      </c>
      <c r="D30" s="26">
        <v>-2030</v>
      </c>
      <c r="E30" s="27">
        <v>-1214</v>
      </c>
      <c r="F30" s="26">
        <v>-2030</v>
      </c>
      <c r="G30" s="27">
        <v>-1214</v>
      </c>
      <c r="H30" s="9"/>
      <c r="K30" s="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</row>
    <row r="31" spans="1:239" ht="24" customHeight="1">
      <c r="A31" s="2"/>
      <c r="D31" s="23"/>
      <c r="E31" s="24"/>
      <c r="F31" s="23"/>
      <c r="G31" s="24"/>
      <c r="H31" s="9"/>
      <c r="K31" s="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</row>
    <row r="32" spans="1:239" ht="22.5" customHeight="1">
      <c r="A32" s="2"/>
      <c r="D32" s="28"/>
      <c r="E32" s="29"/>
      <c r="F32" s="28"/>
      <c r="G32" s="29"/>
      <c r="H32" s="9"/>
      <c r="K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</row>
    <row r="33" spans="1:239" ht="16.5" customHeight="1">
      <c r="A33" s="2"/>
      <c r="B33" s="5" t="s">
        <v>13</v>
      </c>
      <c r="D33" s="19">
        <f>D28+D30</f>
        <v>5272</v>
      </c>
      <c r="E33" s="20">
        <f>E28+E30</f>
        <v>2944</v>
      </c>
      <c r="F33" s="19">
        <f>F28+F30</f>
        <v>5272</v>
      </c>
      <c r="G33" s="20">
        <f>G28+G30</f>
        <v>2944</v>
      </c>
      <c r="H33" s="9"/>
      <c r="K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</row>
    <row r="34" spans="1:239" ht="22.5" customHeight="1">
      <c r="A34" s="2"/>
      <c r="D34" s="23"/>
      <c r="E34" s="24"/>
      <c r="F34" s="23"/>
      <c r="G34" s="24"/>
      <c r="H34" s="9"/>
      <c r="K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</row>
    <row r="35" spans="1:239" ht="24" customHeight="1">
      <c r="A35" s="2"/>
      <c r="D35" s="30"/>
      <c r="E35" s="31"/>
      <c r="F35" s="30"/>
      <c r="G35" s="31"/>
      <c r="H35" s="9"/>
      <c r="K35" s="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</row>
    <row r="36" spans="1:239" ht="16.5" customHeight="1">
      <c r="A36" s="2"/>
      <c r="B36" s="25" t="s">
        <v>14</v>
      </c>
      <c r="D36" s="32">
        <v>6.05</v>
      </c>
      <c r="E36" s="33">
        <v>3.48</v>
      </c>
      <c r="F36" s="32">
        <v>6.05</v>
      </c>
      <c r="G36" s="33">
        <v>3.48</v>
      </c>
      <c r="H36" s="9"/>
      <c r="K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</row>
    <row r="37" spans="1:239" ht="24" customHeight="1">
      <c r="A37" s="2"/>
      <c r="D37" s="9"/>
      <c r="E37" s="34"/>
      <c r="F37" s="9"/>
      <c r="G37" s="34"/>
      <c r="H37" s="9"/>
      <c r="K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</row>
    <row r="38" spans="1:239" ht="22.5" customHeight="1">
      <c r="A38" s="2"/>
      <c r="D38" s="30"/>
      <c r="E38" s="31"/>
      <c r="F38" s="30"/>
      <c r="G38" s="31"/>
      <c r="H38" s="9"/>
      <c r="K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</row>
    <row r="39" spans="1:239" ht="16.5" customHeight="1">
      <c r="A39" s="2"/>
      <c r="B39" s="25" t="s">
        <v>15</v>
      </c>
      <c r="D39" s="32">
        <v>6.02</v>
      </c>
      <c r="E39" s="35">
        <v>3.47</v>
      </c>
      <c r="F39" s="32">
        <v>6.02</v>
      </c>
      <c r="G39" s="33">
        <v>3.47</v>
      </c>
      <c r="H39" s="9"/>
      <c r="K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</row>
    <row r="40" spans="1:239" ht="24" customHeight="1">
      <c r="A40" s="2"/>
      <c r="D40" s="9"/>
      <c r="E40" s="34"/>
      <c r="F40" s="9"/>
      <c r="G40" s="34"/>
      <c r="H40" s="9"/>
      <c r="K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</row>
    <row r="41" spans="1:239" ht="15.75">
      <c r="A41" s="2"/>
      <c r="D41" s="36"/>
      <c r="E41" s="36"/>
      <c r="F41" s="36"/>
      <c r="G41" s="36"/>
      <c r="K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</row>
    <row r="42" spans="1:239" ht="15.75">
      <c r="A42" s="2"/>
      <c r="K42" s="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</row>
    <row r="43" spans="1:239" ht="18">
      <c r="A43" s="2"/>
      <c r="B43" s="5" t="s">
        <v>16</v>
      </c>
      <c r="C43" s="5"/>
      <c r="D43" s="5"/>
      <c r="E43" s="5"/>
      <c r="F43" s="5"/>
      <c r="G43" s="5"/>
      <c r="K43" s="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</row>
    <row r="44" spans="1:239" ht="13.5" customHeight="1">
      <c r="A44" s="2"/>
      <c r="B44" s="5" t="s">
        <v>17</v>
      </c>
      <c r="K44" s="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</row>
    <row r="45" spans="1:239" ht="15.75">
      <c r="A45" s="2"/>
      <c r="K45" s="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</row>
    <row r="46" spans="1:239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</row>
    <row r="47" spans="13:239" ht="15.75"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</row>
    <row r="48" spans="13:239" ht="15.75"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</row>
    <row r="49" spans="13:239" ht="13.5" customHeight="1"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</row>
    <row r="50" spans="13:239" ht="15.75"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</row>
    <row r="51" spans="13:239" ht="13.5" customHeight="1"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</row>
    <row r="52" spans="13:239" ht="15.75"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</row>
    <row r="53" spans="13:239" ht="15.75"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</row>
    <row r="54" spans="13:239" ht="13.5" customHeight="1"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</row>
    <row r="55" spans="13:239" ht="15.75"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</row>
    <row r="56" spans="13:239" ht="13.5" customHeight="1"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</row>
    <row r="57" spans="13:239" ht="13.5" customHeight="1"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</row>
    <row r="58" spans="13:239" ht="13.5" customHeight="1"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</row>
    <row r="59" spans="13:239" ht="15.75"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</row>
    <row r="60" spans="13:239" ht="15.75"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</row>
    <row r="61" spans="13:239" ht="13.5" customHeight="1"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</row>
    <row r="62" spans="13:239" ht="15.75"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</row>
    <row r="63" spans="13:239" ht="15.75"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</row>
    <row r="64" spans="13:239" ht="15.75"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</row>
    <row r="65" spans="13:239" ht="15.75"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</row>
    <row r="66" spans="13:239" ht="13.5" customHeight="1"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</row>
    <row r="67" spans="13:239" ht="15.75"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</row>
    <row r="68" spans="13:239" ht="15.75"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</row>
    <row r="69" spans="13:239" ht="13.5" customHeight="1"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</row>
    <row r="70" spans="13:239" ht="15.75"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</row>
    <row r="71" spans="13:239" ht="15.75"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</row>
    <row r="72" spans="13:239" ht="15.75"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</row>
    <row r="73" spans="13:239" ht="9.75" customHeight="1"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</row>
    <row r="74" spans="13:239" ht="15.75"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</row>
    <row r="75" spans="13:239" ht="15.75"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</row>
    <row r="76" spans="13:239" ht="9.75" customHeight="1"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</row>
    <row r="77" spans="13:239" ht="15.75"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</row>
    <row r="78" spans="13:239" ht="15.75"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</row>
    <row r="79" spans="13:239" ht="10.5" customHeight="1"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</row>
    <row r="80" spans="13:239" ht="15.75"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</row>
    <row r="81" spans="1:239" ht="15.75">
      <c r="A81" s="4"/>
      <c r="B81" s="37"/>
      <c r="C81" s="3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</row>
    <row r="82" spans="1:239" ht="15.75">
      <c r="A82" s="4"/>
      <c r="B82" s="37"/>
      <c r="C82" s="3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</row>
    <row r="83" spans="1:239" ht="15.75">
      <c r="A83" s="4"/>
      <c r="B83" s="37"/>
      <c r="C83" s="3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</row>
    <row r="84" spans="1:239" ht="15.75">
      <c r="A84" s="4"/>
      <c r="B84" s="37"/>
      <c r="C84" s="3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</row>
    <row r="85" spans="1:239" ht="15.75">
      <c r="A85" s="4"/>
      <c r="B85" s="37"/>
      <c r="C85" s="3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</row>
    <row r="86" spans="1:239" ht="15.75">
      <c r="A86" s="4"/>
      <c r="B86" s="37"/>
      <c r="C86" s="3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</row>
    <row r="87" spans="1:239" ht="15.75">
      <c r="A87" s="4"/>
      <c r="B87" s="37"/>
      <c r="C87" s="3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</row>
    <row r="88" spans="1:239" ht="15.75">
      <c r="A88" s="4"/>
      <c r="B88" s="37"/>
      <c r="C88" s="3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</row>
    <row r="89" spans="1:239" ht="15.75">
      <c r="A89" s="4"/>
      <c r="B89" s="37"/>
      <c r="C89" s="3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</row>
    <row r="90" spans="1:239" ht="15.75">
      <c r="A90" s="4"/>
      <c r="B90" s="37"/>
      <c r="C90" s="3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</row>
    <row r="91" spans="1:239" ht="15.75">
      <c r="A91" s="4"/>
      <c r="B91" s="37"/>
      <c r="C91" s="3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</row>
    <row r="92" spans="1:239" ht="15.75">
      <c r="A92" s="4"/>
      <c r="B92" s="37"/>
      <c r="C92" s="3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</row>
    <row r="93" spans="1:239" ht="15.75">
      <c r="A93" s="4"/>
      <c r="B93" s="37"/>
      <c r="C93" s="3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</row>
    <row r="94" spans="1:239" ht="15.75">
      <c r="A94" s="4"/>
      <c r="B94" s="37"/>
      <c r="C94" s="3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7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5.664062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.75">
      <c r="A1" s="4"/>
      <c r="B1" s="3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5.75">
      <c r="A2" s="4"/>
      <c r="B2" s="38"/>
      <c r="C2" s="39"/>
      <c r="D2" s="39"/>
      <c r="E2" s="39"/>
      <c r="F2" s="39"/>
      <c r="G2" s="3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8.75">
      <c r="A3" s="4"/>
      <c r="B3" s="40" t="s">
        <v>29</v>
      </c>
      <c r="C3" s="39"/>
      <c r="D3" s="39"/>
      <c r="E3" s="39"/>
      <c r="F3" s="39"/>
      <c r="G3" s="3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>
      <c r="A4" s="4"/>
      <c r="B4" s="6" t="s">
        <v>3</v>
      </c>
      <c r="C4" s="41"/>
      <c r="D4" s="41"/>
      <c r="E4" s="41"/>
      <c r="F4" s="41"/>
      <c r="G4" s="4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8.75">
      <c r="A5" s="4"/>
      <c r="B5" s="42" t="s">
        <v>4</v>
      </c>
      <c r="C5" s="4"/>
      <c r="D5" s="4"/>
      <c r="E5" s="4"/>
      <c r="F5" s="43" t="s">
        <v>59</v>
      </c>
      <c r="G5" s="44" t="s">
        <v>61</v>
      </c>
      <c r="H5" s="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.75">
      <c r="A6" s="4"/>
      <c r="B6" s="42"/>
      <c r="C6" s="4"/>
      <c r="D6" s="4"/>
      <c r="E6" s="4"/>
      <c r="F6" s="45" t="s">
        <v>60</v>
      </c>
      <c r="G6" s="46" t="s">
        <v>62</v>
      </c>
      <c r="H6" s="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8.75">
      <c r="A7" s="4"/>
      <c r="B7" s="42"/>
      <c r="C7" s="4"/>
      <c r="D7" s="4"/>
      <c r="E7" s="4"/>
      <c r="F7" s="45" t="s">
        <v>19</v>
      </c>
      <c r="G7" s="46" t="s">
        <v>63</v>
      </c>
      <c r="H7" s="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.75">
      <c r="A8" s="4"/>
      <c r="B8" s="42"/>
      <c r="C8" s="4"/>
      <c r="D8" s="4"/>
      <c r="E8" s="4"/>
      <c r="F8" s="45" t="s">
        <v>21</v>
      </c>
      <c r="G8" s="46" t="s">
        <v>64</v>
      </c>
      <c r="H8" s="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.75">
      <c r="A9" s="4"/>
      <c r="B9" s="4"/>
      <c r="C9" s="4"/>
      <c r="D9" s="4"/>
      <c r="E9" s="4"/>
      <c r="F9" s="45" t="s">
        <v>22</v>
      </c>
      <c r="G9" s="46" t="s">
        <v>65</v>
      </c>
      <c r="H9" s="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8.75">
      <c r="A10" s="4"/>
      <c r="B10" s="40" t="s">
        <v>4</v>
      </c>
      <c r="C10" s="4"/>
      <c r="D10" s="4"/>
      <c r="E10" s="4"/>
      <c r="F10" s="45" t="s">
        <v>23</v>
      </c>
      <c r="G10" s="46" t="s">
        <v>23</v>
      </c>
      <c r="H10" s="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6.75" customHeight="1">
      <c r="A11" s="4"/>
      <c r="B11" s="4"/>
      <c r="C11" s="4"/>
      <c r="D11" s="4"/>
      <c r="E11" s="4"/>
      <c r="F11" s="47"/>
      <c r="G11" s="48"/>
      <c r="H11" s="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8.75">
      <c r="A12" s="4"/>
      <c r="B12" s="37" t="s">
        <v>4</v>
      </c>
      <c r="C12" s="40" t="s">
        <v>30</v>
      </c>
      <c r="D12" s="49"/>
      <c r="E12" s="4"/>
      <c r="F12" s="50">
        <v>111557</v>
      </c>
      <c r="G12" s="51">
        <v>111820</v>
      </c>
      <c r="H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6.75" customHeight="1">
      <c r="A13" s="4"/>
      <c r="B13" s="37"/>
      <c r="C13" s="49"/>
      <c r="D13" s="49"/>
      <c r="E13" s="4"/>
      <c r="F13" s="50"/>
      <c r="G13" s="51"/>
      <c r="H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8.75" customHeight="1">
      <c r="A14" s="4"/>
      <c r="B14" s="37" t="s">
        <v>4</v>
      </c>
      <c r="C14" s="40" t="s">
        <v>31</v>
      </c>
      <c r="D14" s="49"/>
      <c r="E14" s="4"/>
      <c r="F14" s="50">
        <v>2130</v>
      </c>
      <c r="G14" s="51">
        <v>2168</v>
      </c>
      <c r="H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6.75" customHeight="1">
      <c r="A15" s="4"/>
      <c r="B15" s="37"/>
      <c r="C15" s="49"/>
      <c r="D15" s="49"/>
      <c r="E15" s="4"/>
      <c r="F15" s="50"/>
      <c r="G15" s="51"/>
      <c r="H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8" customHeight="1">
      <c r="A16" s="4"/>
      <c r="B16" s="37"/>
      <c r="C16" s="40" t="s">
        <v>32</v>
      </c>
      <c r="D16" s="49"/>
      <c r="E16" s="4"/>
      <c r="F16" s="50">
        <v>2116</v>
      </c>
      <c r="G16" s="51">
        <v>2271</v>
      </c>
      <c r="H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6.75" customHeight="1">
      <c r="A17" s="4"/>
      <c r="B17" s="37"/>
      <c r="C17" s="49"/>
      <c r="D17" s="49"/>
      <c r="E17" s="4"/>
      <c r="F17" s="50"/>
      <c r="G17" s="51"/>
      <c r="H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8.75">
      <c r="A18" s="4"/>
      <c r="B18" s="37" t="s">
        <v>4</v>
      </c>
      <c r="C18" s="40" t="s">
        <v>33</v>
      </c>
      <c r="D18" s="49"/>
      <c r="E18" s="4"/>
      <c r="F18" s="50">
        <v>372</v>
      </c>
      <c r="G18" s="51">
        <v>373</v>
      </c>
      <c r="H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6.75" customHeight="1">
      <c r="A19" s="4"/>
      <c r="B19" s="37"/>
      <c r="C19" s="49"/>
      <c r="D19" s="49"/>
      <c r="E19" s="4"/>
      <c r="F19" s="50"/>
      <c r="G19" s="51"/>
      <c r="H19" s="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8.75">
      <c r="A20" s="4"/>
      <c r="B20" s="37" t="s">
        <v>4</v>
      </c>
      <c r="C20" s="40" t="s">
        <v>34</v>
      </c>
      <c r="D20" s="49"/>
      <c r="E20" s="4"/>
      <c r="F20" s="50"/>
      <c r="G20" s="51"/>
      <c r="H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8.75">
      <c r="A21" s="4"/>
      <c r="B21" s="37"/>
      <c r="C21" s="52"/>
      <c r="D21" s="53" t="s">
        <v>45</v>
      </c>
      <c r="E21" s="54"/>
      <c r="F21" s="55">
        <v>126475</v>
      </c>
      <c r="G21" s="56">
        <v>106409</v>
      </c>
      <c r="H21" s="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8.75">
      <c r="A22" s="4"/>
      <c r="B22" s="37"/>
      <c r="C22" s="57"/>
      <c r="D22" s="58" t="s">
        <v>46</v>
      </c>
      <c r="E22" s="4"/>
      <c r="F22" s="50">
        <v>107563</v>
      </c>
      <c r="G22" s="51">
        <v>93313</v>
      </c>
      <c r="H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8.75">
      <c r="A23" s="4"/>
      <c r="B23" s="37"/>
      <c r="C23" s="57"/>
      <c r="D23" s="58" t="s">
        <v>47</v>
      </c>
      <c r="E23" s="4"/>
      <c r="F23" s="50">
        <v>10543</v>
      </c>
      <c r="G23" s="51">
        <v>6080</v>
      </c>
      <c r="H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8.75">
      <c r="A24" s="4"/>
      <c r="B24" s="37"/>
      <c r="C24" s="57"/>
      <c r="D24" s="58" t="s">
        <v>48</v>
      </c>
      <c r="E24" s="4"/>
      <c r="F24" s="50">
        <v>1385</v>
      </c>
      <c r="G24" s="51">
        <v>1482</v>
      </c>
      <c r="H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8.75">
      <c r="A25" s="4"/>
      <c r="B25" s="37"/>
      <c r="C25" s="57"/>
      <c r="D25" s="58" t="s">
        <v>49</v>
      </c>
      <c r="E25" s="4"/>
      <c r="F25" s="50">
        <f>7499+1000</f>
        <v>8499</v>
      </c>
      <c r="G25" s="51">
        <v>5327</v>
      </c>
      <c r="H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8.75">
      <c r="A26" s="4"/>
      <c r="B26" s="37"/>
      <c r="C26" s="57"/>
      <c r="D26" s="59" t="s">
        <v>4</v>
      </c>
      <c r="E26" s="4"/>
      <c r="F26" s="50"/>
      <c r="G26" s="51"/>
      <c r="H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8.75">
      <c r="A27" s="4"/>
      <c r="B27" s="37"/>
      <c r="C27" s="60"/>
      <c r="D27" s="60"/>
      <c r="E27" s="54"/>
      <c r="F27" s="55">
        <f>SUM(F21:F26)</f>
        <v>254465</v>
      </c>
      <c r="G27" s="56">
        <f>SUM(G21:G26)</f>
        <v>212611</v>
      </c>
      <c r="H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8.75">
      <c r="A28" s="4"/>
      <c r="B28" s="37" t="s">
        <v>4</v>
      </c>
      <c r="C28" s="40" t="s">
        <v>35</v>
      </c>
      <c r="D28" s="49"/>
      <c r="E28" s="4"/>
      <c r="F28" s="50"/>
      <c r="G28" s="51"/>
      <c r="H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8.75">
      <c r="A29" s="4"/>
      <c r="B29" s="37"/>
      <c r="C29" s="52"/>
      <c r="D29" s="53" t="s">
        <v>50</v>
      </c>
      <c r="E29" s="54"/>
      <c r="F29" s="55">
        <v>32571</v>
      </c>
      <c r="G29" s="56">
        <v>22101</v>
      </c>
      <c r="H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8.75">
      <c r="A30" s="4"/>
      <c r="B30" s="37"/>
      <c r="C30" s="57"/>
      <c r="D30" s="58" t="s">
        <v>51</v>
      </c>
      <c r="E30" s="4"/>
      <c r="F30" s="50">
        <v>15168</v>
      </c>
      <c r="G30" s="51">
        <v>10986</v>
      </c>
      <c r="H30" s="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8.75">
      <c r="A31" s="4"/>
      <c r="B31" s="37"/>
      <c r="C31" s="57"/>
      <c r="D31" s="58" t="s">
        <v>52</v>
      </c>
      <c r="E31" s="4"/>
      <c r="F31" s="50">
        <v>2997</v>
      </c>
      <c r="G31" s="51">
        <v>2429</v>
      </c>
      <c r="H31" s="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8.75">
      <c r="A32" s="4"/>
      <c r="B32" s="37"/>
      <c r="C32" s="57"/>
      <c r="D32" s="58" t="s">
        <v>53</v>
      </c>
      <c r="E32" s="4"/>
      <c r="F32" s="50">
        <f>130694+3778+5288</f>
        <v>139760</v>
      </c>
      <c r="G32" s="51">
        <v>122315</v>
      </c>
      <c r="H32" s="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8.75">
      <c r="A33" s="4"/>
      <c r="B33" s="37"/>
      <c r="C33" s="57"/>
      <c r="D33" s="58" t="s">
        <v>54</v>
      </c>
      <c r="E33" s="4"/>
      <c r="F33" s="61">
        <v>3314</v>
      </c>
      <c r="G33" s="62">
        <v>1698</v>
      </c>
      <c r="H33" s="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8.75">
      <c r="A34" s="4"/>
      <c r="B34" s="37"/>
      <c r="C34" s="57"/>
      <c r="D34" s="58" t="s">
        <v>4</v>
      </c>
      <c r="E34" s="4"/>
      <c r="F34" s="50" t="s">
        <v>4</v>
      </c>
      <c r="G34" s="51" t="s">
        <v>4</v>
      </c>
      <c r="H34" s="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8.75">
      <c r="A35" s="4"/>
      <c r="B35" s="37"/>
      <c r="C35" s="60"/>
      <c r="D35" s="60"/>
      <c r="E35" s="54"/>
      <c r="F35" s="55">
        <f>SUM(F29:F34)</f>
        <v>193810</v>
      </c>
      <c r="G35" s="56">
        <f>SUM(G29:G34)</f>
        <v>159529</v>
      </c>
      <c r="H35" s="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6.75" customHeight="1">
      <c r="A36" s="4"/>
      <c r="B36" s="37"/>
      <c r="C36" s="49"/>
      <c r="D36" s="49"/>
      <c r="E36" s="4"/>
      <c r="F36" s="50"/>
      <c r="G36" s="51"/>
      <c r="H36" s="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8.75">
      <c r="A37" s="4"/>
      <c r="B37" s="37" t="s">
        <v>4</v>
      </c>
      <c r="C37" s="40" t="s">
        <v>36</v>
      </c>
      <c r="D37" s="49"/>
      <c r="E37" s="4"/>
      <c r="F37" s="50">
        <f>F27-F35</f>
        <v>60655</v>
      </c>
      <c r="G37" s="51">
        <f>G27-G35</f>
        <v>53082</v>
      </c>
      <c r="H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6.75" customHeight="1">
      <c r="A38" s="4"/>
      <c r="B38" s="37"/>
      <c r="C38" s="49"/>
      <c r="D38" s="49"/>
      <c r="E38" s="4"/>
      <c r="F38" s="50"/>
      <c r="G38" s="51"/>
      <c r="H38" s="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8.75">
      <c r="A39" s="4"/>
      <c r="B39" s="37"/>
      <c r="C39" s="49"/>
      <c r="D39" s="49"/>
      <c r="E39" s="4"/>
      <c r="F39" s="63">
        <f>F12+F14+F16+F18+F37</f>
        <v>176830</v>
      </c>
      <c r="G39" s="64">
        <f>G12+G14+G16+G18+G37</f>
        <v>169714</v>
      </c>
      <c r="H39" s="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6.75" customHeight="1">
      <c r="A40" s="4"/>
      <c r="B40" s="37" t="s">
        <v>4</v>
      </c>
      <c r="C40" s="49" t="s">
        <v>4</v>
      </c>
      <c r="D40" s="49"/>
      <c r="E40" s="4"/>
      <c r="F40" s="65"/>
      <c r="G40" s="66"/>
      <c r="H40" s="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8.75" customHeight="1">
      <c r="A41" s="4"/>
      <c r="B41" s="37" t="s">
        <v>4</v>
      </c>
      <c r="C41" s="40" t="s">
        <v>37</v>
      </c>
      <c r="D41" s="49"/>
      <c r="E41" s="4"/>
      <c r="F41" s="50"/>
      <c r="G41" s="51"/>
      <c r="H41" s="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8.75" customHeight="1">
      <c r="A42" s="4"/>
      <c r="B42" s="37"/>
      <c r="C42" s="40" t="s">
        <v>38</v>
      </c>
      <c r="D42" s="49"/>
      <c r="E42" s="4"/>
      <c r="F42" s="50"/>
      <c r="G42" s="51"/>
      <c r="H42" s="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6" customHeight="1">
      <c r="A43" s="4"/>
      <c r="B43" s="37"/>
      <c r="C43" s="49"/>
      <c r="D43" s="49"/>
      <c r="E43" s="4"/>
      <c r="F43" s="50"/>
      <c r="G43" s="51"/>
      <c r="H43" s="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8.75">
      <c r="A44" s="4"/>
      <c r="B44" s="37" t="s">
        <v>4</v>
      </c>
      <c r="D44" s="67" t="s">
        <v>55</v>
      </c>
      <c r="E44" s="4"/>
      <c r="F44" s="50">
        <v>87091</v>
      </c>
      <c r="G44" s="51">
        <v>87069</v>
      </c>
      <c r="H44" s="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8.75">
      <c r="A45" s="4"/>
      <c r="B45" s="37"/>
      <c r="D45" s="67" t="s">
        <v>56</v>
      </c>
      <c r="E45" s="4"/>
      <c r="F45" s="50">
        <v>41772</v>
      </c>
      <c r="G45" s="51">
        <v>36489</v>
      </c>
      <c r="H45" s="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8.75">
      <c r="A46" s="4"/>
      <c r="B46" s="37"/>
      <c r="D46" s="67" t="s">
        <v>57</v>
      </c>
      <c r="E46" s="4"/>
      <c r="F46" s="50">
        <v>-1305</v>
      </c>
      <c r="G46" s="51">
        <v>-1305</v>
      </c>
      <c r="H46" s="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6.75" customHeight="1">
      <c r="A47" s="4"/>
      <c r="B47" s="37"/>
      <c r="C47" s="49"/>
      <c r="D47" s="49"/>
      <c r="E47" s="4"/>
      <c r="F47" s="50"/>
      <c r="G47" s="51"/>
      <c r="H47" s="9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8.75">
      <c r="A48" s="4"/>
      <c r="B48" s="37"/>
      <c r="C48" s="49"/>
      <c r="D48" s="49" t="s">
        <v>4</v>
      </c>
      <c r="E48" s="4"/>
      <c r="F48" s="55">
        <f>SUM(F44:F47)</f>
        <v>127558</v>
      </c>
      <c r="G48" s="56">
        <f>SUM(G44:G47)</f>
        <v>122253</v>
      </c>
      <c r="H48" s="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6.75" customHeight="1">
      <c r="A49" s="4"/>
      <c r="B49" s="37"/>
      <c r="C49" s="49"/>
      <c r="D49" s="49"/>
      <c r="E49" s="4"/>
      <c r="F49" s="55"/>
      <c r="G49" s="56"/>
      <c r="H49" s="9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8.75">
      <c r="A50" s="4"/>
      <c r="B50" s="37" t="s">
        <v>4</v>
      </c>
      <c r="C50" s="40" t="s">
        <v>39</v>
      </c>
      <c r="D50" s="49"/>
      <c r="E50" s="4"/>
      <c r="F50" s="50">
        <v>32550</v>
      </c>
      <c r="G50" s="51">
        <v>30520</v>
      </c>
      <c r="H50" s="9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6.75" customHeight="1">
      <c r="A51" s="4"/>
      <c r="B51" s="37"/>
      <c r="C51" s="49"/>
      <c r="D51" s="49"/>
      <c r="E51" s="4"/>
      <c r="F51" s="50"/>
      <c r="G51" s="51"/>
      <c r="H51" s="9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8.75">
      <c r="A52" s="4"/>
      <c r="B52" s="37" t="s">
        <v>4</v>
      </c>
      <c r="C52" s="40" t="s">
        <v>40</v>
      </c>
      <c r="D52" s="49"/>
      <c r="E52" s="4"/>
      <c r="F52" s="50" t="s">
        <v>4</v>
      </c>
      <c r="G52" s="51" t="s">
        <v>4</v>
      </c>
      <c r="H52" s="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6.75" customHeight="1">
      <c r="A53" s="4"/>
      <c r="B53" s="37"/>
      <c r="C53" s="49"/>
      <c r="D53" s="49"/>
      <c r="E53" s="4"/>
      <c r="F53" s="50"/>
      <c r="G53" s="51"/>
      <c r="H53" s="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8.75">
      <c r="A54" s="4"/>
      <c r="B54" s="37" t="s">
        <v>4</v>
      </c>
      <c r="C54" s="49" t="s">
        <v>4</v>
      </c>
      <c r="D54" s="67" t="s">
        <v>52</v>
      </c>
      <c r="E54" s="4"/>
      <c r="F54" s="55">
        <v>6067</v>
      </c>
      <c r="G54" s="56">
        <v>5626</v>
      </c>
      <c r="H54" s="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6.5" customHeight="1">
      <c r="A55" s="4"/>
      <c r="B55" s="37"/>
      <c r="C55" s="49"/>
      <c r="D55" s="67" t="s">
        <v>53</v>
      </c>
      <c r="E55" s="4"/>
      <c r="F55" s="50">
        <v>5907</v>
      </c>
      <c r="G55" s="51">
        <v>6871</v>
      </c>
      <c r="H55" s="9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8" customHeight="1">
      <c r="A56" s="4"/>
      <c r="B56" s="37"/>
      <c r="C56" s="49"/>
      <c r="D56" s="67" t="s">
        <v>58</v>
      </c>
      <c r="E56" s="4"/>
      <c r="F56" s="50">
        <v>4748</v>
      </c>
      <c r="G56" s="51">
        <v>4444</v>
      </c>
      <c r="H56" s="9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8.75">
      <c r="A57" s="4"/>
      <c r="B57" s="37" t="s">
        <v>4</v>
      </c>
      <c r="C57" s="49" t="s">
        <v>4</v>
      </c>
      <c r="E57" s="4"/>
      <c r="F57" s="55">
        <f>SUM(F54:F56)</f>
        <v>16722</v>
      </c>
      <c r="G57" s="56">
        <f>SUM(G54:G56)</f>
        <v>16941</v>
      </c>
      <c r="H57" s="9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6.75" customHeight="1">
      <c r="A58" s="4"/>
      <c r="B58" s="37"/>
      <c r="C58" s="49"/>
      <c r="D58" s="49"/>
      <c r="E58" s="4"/>
      <c r="F58" s="50"/>
      <c r="G58" s="51"/>
      <c r="H58" s="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8.75">
      <c r="A59" s="4"/>
      <c r="B59" s="37"/>
      <c r="C59" s="49"/>
      <c r="D59" s="49"/>
      <c r="E59" s="4"/>
      <c r="F59" s="63">
        <f>F48+F50+F57</f>
        <v>176830</v>
      </c>
      <c r="G59" s="64">
        <f>G48+G50+G57</f>
        <v>169714</v>
      </c>
      <c r="H59" s="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0.5" customHeight="1">
      <c r="A60" s="4"/>
      <c r="B60" s="37"/>
      <c r="C60" s="49"/>
      <c r="D60" s="49"/>
      <c r="E60" s="4"/>
      <c r="F60" s="65"/>
      <c r="G60" s="66"/>
      <c r="H60" s="9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5.75" customHeight="1">
      <c r="A61" s="4"/>
      <c r="B61" s="37"/>
      <c r="C61" s="49" t="s">
        <v>41</v>
      </c>
      <c r="D61" s="49"/>
      <c r="E61" s="4"/>
      <c r="F61" s="68">
        <f>(+F48-F14)/(F44-537)</f>
        <v>1.4491300228758925</v>
      </c>
      <c r="G61" s="69">
        <f>(+G48-G14)/(G44-193)</f>
        <v>1.3822574704176067</v>
      </c>
      <c r="H61" s="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6.75" customHeight="1">
      <c r="A62" s="4"/>
      <c r="B62" s="37"/>
      <c r="C62" s="4"/>
      <c r="D62" s="4"/>
      <c r="E62" s="4"/>
      <c r="F62" s="50"/>
      <c r="G62" s="51"/>
      <c r="H62" s="9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5.75">
      <c r="A63" s="4"/>
      <c r="B63" s="37"/>
      <c r="C63" s="4" t="s">
        <v>4</v>
      </c>
      <c r="D63" s="4"/>
      <c r="E63" s="4"/>
      <c r="F63" s="70"/>
      <c r="G63" s="7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5.75">
      <c r="A64" s="4"/>
      <c r="B64" s="37"/>
      <c r="C64" s="4"/>
      <c r="D64" s="4"/>
      <c r="E64" s="4"/>
      <c r="F64" s="4" t="s">
        <v>4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8">
      <c r="A65" s="4"/>
      <c r="B65" s="37"/>
      <c r="C65" s="5" t="s">
        <v>42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8">
      <c r="A66" s="4"/>
      <c r="B66" s="37"/>
      <c r="C66" s="5" t="s">
        <v>43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8.75">
      <c r="A67" s="4"/>
      <c r="B67" s="37"/>
      <c r="C67" s="40" t="s">
        <v>44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5.75">
      <c r="A68" s="4"/>
      <c r="B68" s="3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.75">
      <c r="A69" s="4"/>
      <c r="B69" s="3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>
      <c r="A70" s="4"/>
      <c r="B70" s="3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>
      <c r="A71" s="4"/>
      <c r="B71" s="3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.75">
      <c r="A72" s="4"/>
      <c r="B72" s="3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>
      <c r="A73" s="4"/>
      <c r="B73" s="3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.75">
      <c r="A74" s="4"/>
      <c r="B74" s="3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>
      <c r="A75" s="4"/>
      <c r="B75" s="3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5.75">
      <c r="A76" s="4"/>
      <c r="B76" s="3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.75">
      <c r="A77" s="4"/>
      <c r="B77" s="3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.75">
      <c r="A78" s="4"/>
      <c r="B78" s="3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>
      <c r="A79" s="4"/>
      <c r="B79" s="3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>
      <c r="A80" s="4"/>
      <c r="B80" s="3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3.6640625" style="1" customWidth="1"/>
    <col min="6" max="7" width="10.6640625" style="1" customWidth="1"/>
    <col min="8" max="8" width="13.6640625" style="1" customWidth="1"/>
    <col min="9" max="10" width="10.6640625" style="1" customWidth="1"/>
    <col min="11" max="11" width="12.6640625" style="1" customWidth="1"/>
    <col min="12" max="12" width="1.66796875" style="1" customWidth="1"/>
    <col min="13" max="16384" width="9.6640625" style="1" customWidth="1"/>
  </cols>
  <sheetData>
    <row r="1" ht="34.5" customHeight="1"/>
    <row r="2" spans="2:3" ht="18.75">
      <c r="B2" s="84" t="s">
        <v>0</v>
      </c>
      <c r="C2" s="39"/>
    </row>
    <row r="4" spans="2:3" ht="18">
      <c r="B4" s="5" t="s">
        <v>66</v>
      </c>
      <c r="C4" s="71"/>
    </row>
    <row r="5" spans="2:3" ht="18">
      <c r="B5" s="5" t="s">
        <v>67</v>
      </c>
      <c r="C5" s="71"/>
    </row>
    <row r="6" ht="21" customHeight="1"/>
    <row r="7" spans="6:12" ht="36">
      <c r="F7" s="72" t="s">
        <v>84</v>
      </c>
      <c r="G7" s="72" t="s">
        <v>85</v>
      </c>
      <c r="H7" s="72" t="s">
        <v>86</v>
      </c>
      <c r="I7" s="72" t="s">
        <v>87</v>
      </c>
      <c r="J7" s="72" t="s">
        <v>88</v>
      </c>
      <c r="K7" s="73" t="s">
        <v>89</v>
      </c>
      <c r="L7" s="34"/>
    </row>
    <row r="8" spans="6:12" ht="18">
      <c r="F8" s="16" t="s">
        <v>23</v>
      </c>
      <c r="G8" s="16" t="s">
        <v>23</v>
      </c>
      <c r="H8" s="16" t="s">
        <v>23</v>
      </c>
      <c r="I8" s="16" t="s">
        <v>23</v>
      </c>
      <c r="J8" s="16" t="s">
        <v>23</v>
      </c>
      <c r="K8" s="16" t="s">
        <v>23</v>
      </c>
      <c r="L8" s="34"/>
    </row>
    <row r="9" spans="6:12" ht="15">
      <c r="F9" s="18"/>
      <c r="G9" s="18"/>
      <c r="H9" s="18"/>
      <c r="I9" s="18"/>
      <c r="J9" s="18"/>
      <c r="K9" s="18"/>
      <c r="L9" s="34"/>
    </row>
    <row r="10" spans="3:12" ht="18">
      <c r="C10" s="25" t="s">
        <v>70</v>
      </c>
      <c r="D10" s="25"/>
      <c r="E10" s="25"/>
      <c r="F10" s="27">
        <v>87069</v>
      </c>
      <c r="G10" s="27">
        <v>0</v>
      </c>
      <c r="H10" s="27">
        <v>1202</v>
      </c>
      <c r="I10" s="27">
        <v>35287</v>
      </c>
      <c r="J10" s="27">
        <v>-1305</v>
      </c>
      <c r="K10" s="27">
        <f>SUM(F10:J10)</f>
        <v>122253</v>
      </c>
      <c r="L10" s="34"/>
    </row>
    <row r="11" spans="6:12" ht="15">
      <c r="F11" s="24"/>
      <c r="G11" s="24"/>
      <c r="H11" s="24"/>
      <c r="I11" s="24"/>
      <c r="J11" s="24"/>
      <c r="K11" s="24"/>
      <c r="L11" s="34"/>
    </row>
    <row r="12" spans="6:12" ht="15">
      <c r="F12" s="24"/>
      <c r="G12" s="24"/>
      <c r="H12" s="24"/>
      <c r="I12" s="24"/>
      <c r="J12" s="24"/>
      <c r="K12" s="24"/>
      <c r="L12" s="34"/>
    </row>
    <row r="13" spans="3:12" ht="18">
      <c r="C13" s="25" t="s">
        <v>71</v>
      </c>
      <c r="F13" s="27"/>
      <c r="G13" s="27"/>
      <c r="H13" s="27">
        <v>-9</v>
      </c>
      <c r="I13" s="27">
        <v>9</v>
      </c>
      <c r="J13" s="27"/>
      <c r="K13" s="27">
        <f>SUM(F13:J13)</f>
        <v>0</v>
      </c>
      <c r="L13" s="34"/>
    </row>
    <row r="14" spans="3:12" ht="15">
      <c r="C14" s="74"/>
      <c r="D14" s="74"/>
      <c r="E14" s="74"/>
      <c r="F14" s="29"/>
      <c r="G14" s="29"/>
      <c r="H14" s="29"/>
      <c r="I14" s="29"/>
      <c r="J14" s="29"/>
      <c r="K14" s="29"/>
      <c r="L14" s="34"/>
    </row>
    <row r="15" spans="3:12" ht="21" customHeight="1">
      <c r="C15" s="25" t="s">
        <v>13</v>
      </c>
      <c r="D15" s="25"/>
      <c r="E15" s="25"/>
      <c r="F15" s="27" t="s">
        <v>4</v>
      </c>
      <c r="G15" s="27"/>
      <c r="H15" s="27"/>
      <c r="I15" s="27">
        <v>5272</v>
      </c>
      <c r="J15" s="27"/>
      <c r="K15" s="27">
        <f>SUM(F15:J15)</f>
        <v>5272</v>
      </c>
      <c r="L15" s="34"/>
    </row>
    <row r="16" spans="6:12" ht="15">
      <c r="F16" s="24"/>
      <c r="G16" s="24"/>
      <c r="H16" s="24"/>
      <c r="I16" s="24"/>
      <c r="J16" s="24"/>
      <c r="K16" s="24"/>
      <c r="L16" s="34"/>
    </row>
    <row r="17" spans="3:12" ht="21" customHeight="1">
      <c r="C17" s="25" t="s">
        <v>72</v>
      </c>
      <c r="D17" s="25"/>
      <c r="E17" s="25"/>
      <c r="F17" s="27" t="s">
        <v>4</v>
      </c>
      <c r="G17" s="27"/>
      <c r="H17" s="27"/>
      <c r="I17" s="27">
        <v>0</v>
      </c>
      <c r="J17" s="27"/>
      <c r="K17" s="27">
        <f>SUM(F17:J17)</f>
        <v>0</v>
      </c>
      <c r="L17" s="34"/>
    </row>
    <row r="18" spans="3:12" ht="15">
      <c r="C18" s="74"/>
      <c r="D18" s="74"/>
      <c r="E18" s="74"/>
      <c r="F18" s="29"/>
      <c r="G18" s="29"/>
      <c r="H18" s="29"/>
      <c r="I18" s="29"/>
      <c r="J18" s="29"/>
      <c r="K18" s="29"/>
      <c r="L18" s="34"/>
    </row>
    <row r="19" spans="3:12" ht="21" customHeight="1">
      <c r="C19" s="25" t="s">
        <v>73</v>
      </c>
      <c r="D19" s="25"/>
      <c r="E19" s="25"/>
      <c r="F19" s="27">
        <v>22</v>
      </c>
      <c r="G19" s="27">
        <v>11</v>
      </c>
      <c r="H19" s="27"/>
      <c r="I19" s="27"/>
      <c r="J19" s="27"/>
      <c r="K19" s="27">
        <f>SUM(F19:J19)</f>
        <v>33</v>
      </c>
      <c r="L19" s="34"/>
    </row>
    <row r="20" spans="6:12" ht="15">
      <c r="F20" s="24"/>
      <c r="G20" s="24"/>
      <c r="H20" s="24"/>
      <c r="I20" s="24"/>
      <c r="J20" s="24"/>
      <c r="K20" s="24"/>
      <c r="L20" s="34"/>
    </row>
    <row r="21" spans="3:12" ht="21" customHeight="1">
      <c r="C21" s="25" t="s">
        <v>74</v>
      </c>
      <c r="D21" s="25"/>
      <c r="E21" s="25"/>
      <c r="F21" s="27" t="s">
        <v>4</v>
      </c>
      <c r="G21" s="27"/>
      <c r="H21" s="27"/>
      <c r="I21" s="27"/>
      <c r="J21" s="27" t="s">
        <v>4</v>
      </c>
      <c r="K21" s="27">
        <f>SUM(F21:J21)</f>
        <v>0</v>
      </c>
      <c r="L21" s="34"/>
    </row>
    <row r="22" spans="6:12" ht="15">
      <c r="F22" s="24"/>
      <c r="G22" s="24"/>
      <c r="H22" s="24"/>
      <c r="I22" s="24"/>
      <c r="J22" s="24"/>
      <c r="K22" s="24"/>
      <c r="L22" s="34"/>
    </row>
    <row r="23" spans="6:12" ht="15">
      <c r="F23" s="75"/>
      <c r="G23" s="76"/>
      <c r="H23" s="76"/>
      <c r="I23" s="76"/>
      <c r="J23" s="76"/>
      <c r="K23" s="76"/>
      <c r="L23" s="9"/>
    </row>
    <row r="24" spans="3:12" ht="21" customHeight="1">
      <c r="C24" s="5" t="s">
        <v>75</v>
      </c>
      <c r="D24" s="5"/>
      <c r="E24" s="5"/>
      <c r="F24" s="19">
        <f aca="true" t="shared" si="0" ref="F24:K24">SUM(F10:F22)</f>
        <v>87091</v>
      </c>
      <c r="G24" s="20">
        <f t="shared" si="0"/>
        <v>11</v>
      </c>
      <c r="H24" s="20">
        <f t="shared" si="0"/>
        <v>1193</v>
      </c>
      <c r="I24" s="20">
        <f t="shared" si="0"/>
        <v>40568</v>
      </c>
      <c r="J24" s="20">
        <f t="shared" si="0"/>
        <v>-1305</v>
      </c>
      <c r="K24" s="20">
        <f t="shared" si="0"/>
        <v>127558</v>
      </c>
      <c r="L24" s="9"/>
    </row>
    <row r="25" spans="6:12" ht="15">
      <c r="F25" s="23"/>
      <c r="G25" s="24"/>
      <c r="H25" s="24"/>
      <c r="I25" s="24"/>
      <c r="J25" s="24"/>
      <c r="K25" s="24"/>
      <c r="L25" s="9"/>
    </row>
    <row r="26" spans="6:12" ht="15">
      <c r="F26" s="76"/>
      <c r="G26" s="76"/>
      <c r="H26" s="76"/>
      <c r="I26" s="76"/>
      <c r="J26" s="76"/>
      <c r="K26" s="76"/>
      <c r="L26" s="34"/>
    </row>
    <row r="27" spans="3:12" ht="21" customHeight="1">
      <c r="C27" s="25" t="s">
        <v>76</v>
      </c>
      <c r="D27" s="25"/>
      <c r="E27" s="25"/>
      <c r="F27" s="27">
        <v>41560</v>
      </c>
      <c r="G27" s="27">
        <v>25990</v>
      </c>
      <c r="H27" s="27">
        <v>2143</v>
      </c>
      <c r="I27" s="27">
        <v>42399</v>
      </c>
      <c r="J27" s="27">
        <v>-529</v>
      </c>
      <c r="K27" s="27">
        <f>SUM(F27:J27)</f>
        <v>111563</v>
      </c>
      <c r="L27" s="34"/>
    </row>
    <row r="28" spans="6:12" ht="15">
      <c r="F28" s="24"/>
      <c r="G28" s="24"/>
      <c r="H28" s="24"/>
      <c r="I28" s="24"/>
      <c r="J28" s="24"/>
      <c r="K28" s="24"/>
      <c r="L28" s="34"/>
    </row>
    <row r="29" spans="3:12" ht="18">
      <c r="C29" s="25" t="s">
        <v>77</v>
      </c>
      <c r="D29" s="25"/>
      <c r="F29" s="27"/>
      <c r="G29" s="27"/>
      <c r="H29" s="27"/>
      <c r="I29" s="27"/>
      <c r="J29" s="27"/>
      <c r="K29" s="27"/>
      <c r="L29" s="34"/>
    </row>
    <row r="30" spans="3:12" ht="18">
      <c r="C30" s="77" t="s">
        <v>78</v>
      </c>
      <c r="D30" s="25" t="s">
        <v>82</v>
      </c>
      <c r="F30" s="27"/>
      <c r="G30" s="27"/>
      <c r="H30" s="27">
        <v>-908</v>
      </c>
      <c r="I30" s="27">
        <v>300</v>
      </c>
      <c r="J30" s="27"/>
      <c r="K30" s="27">
        <f>SUM(F30:J30)</f>
        <v>-608</v>
      </c>
      <c r="L30" s="34"/>
    </row>
    <row r="31" spans="3:12" ht="18">
      <c r="C31" s="77" t="s">
        <v>78</v>
      </c>
      <c r="D31" s="25" t="s">
        <v>83</v>
      </c>
      <c r="F31" s="27"/>
      <c r="G31" s="27"/>
      <c r="H31" s="27"/>
      <c r="I31" s="27">
        <v>-323</v>
      </c>
      <c r="J31" s="27"/>
      <c r="K31" s="27">
        <f>SUM(F31:J31)</f>
        <v>-323</v>
      </c>
      <c r="L31" s="34"/>
    </row>
    <row r="32" spans="3:12" ht="18">
      <c r="C32" s="78"/>
      <c r="D32" s="74"/>
      <c r="E32" s="74"/>
      <c r="F32" s="79"/>
      <c r="G32" s="79"/>
      <c r="H32" s="79"/>
      <c r="I32" s="79"/>
      <c r="J32" s="79"/>
      <c r="K32" s="79"/>
      <c r="L32" s="34"/>
    </row>
    <row r="33" spans="3:12" ht="18">
      <c r="C33" s="25" t="s">
        <v>79</v>
      </c>
      <c r="F33" s="27">
        <f aca="true" t="shared" si="1" ref="F33:K33">SUM(F27:F31)</f>
        <v>41560</v>
      </c>
      <c r="G33" s="27">
        <f t="shared" si="1"/>
        <v>25990</v>
      </c>
      <c r="H33" s="27">
        <f t="shared" si="1"/>
        <v>1235</v>
      </c>
      <c r="I33" s="27">
        <f t="shared" si="1"/>
        <v>42376</v>
      </c>
      <c r="J33" s="27">
        <f t="shared" si="1"/>
        <v>-529</v>
      </c>
      <c r="K33" s="27">
        <f t="shared" si="1"/>
        <v>110632</v>
      </c>
      <c r="L33" s="34"/>
    </row>
    <row r="34" spans="3:12" ht="15">
      <c r="C34" s="80"/>
      <c r="F34" s="24"/>
      <c r="G34" s="24"/>
      <c r="H34" s="24"/>
      <c r="I34" s="24"/>
      <c r="J34" s="24"/>
      <c r="K34" s="24"/>
      <c r="L34" s="34"/>
    </row>
    <row r="35" spans="3:12" ht="21" customHeight="1">
      <c r="C35" s="25" t="s">
        <v>71</v>
      </c>
      <c r="D35" s="25"/>
      <c r="E35" s="25"/>
      <c r="F35" s="27" t="s">
        <v>4</v>
      </c>
      <c r="G35" s="27"/>
      <c r="H35" s="27">
        <v>-9</v>
      </c>
      <c r="I35" s="27">
        <v>9</v>
      </c>
      <c r="J35" s="27"/>
      <c r="K35" s="27">
        <f>SUM(F35:I35)</f>
        <v>0</v>
      </c>
      <c r="L35" s="34"/>
    </row>
    <row r="36" spans="3:12" ht="15">
      <c r="C36" s="74"/>
      <c r="D36" s="74"/>
      <c r="E36" s="74"/>
      <c r="F36" s="29"/>
      <c r="G36" s="29"/>
      <c r="H36" s="29"/>
      <c r="I36" s="29"/>
      <c r="J36" s="29"/>
      <c r="K36" s="29"/>
      <c r="L36" s="34"/>
    </row>
    <row r="37" spans="3:12" ht="21" customHeight="1">
      <c r="C37" s="25" t="s">
        <v>13</v>
      </c>
      <c r="D37" s="25"/>
      <c r="E37" s="25"/>
      <c r="F37" s="27" t="s">
        <v>4</v>
      </c>
      <c r="G37" s="27"/>
      <c r="H37" s="27"/>
      <c r="I37" s="27">
        <f>2941+3</f>
        <v>2944</v>
      </c>
      <c r="J37" s="27"/>
      <c r="K37" s="27">
        <f>SUM(F37:I37)</f>
        <v>2944</v>
      </c>
      <c r="L37" s="34"/>
    </row>
    <row r="38" spans="6:12" ht="15">
      <c r="F38" s="24"/>
      <c r="G38" s="24"/>
      <c r="H38" s="24"/>
      <c r="I38" s="24"/>
      <c r="J38" s="24"/>
      <c r="K38" s="24"/>
      <c r="L38" s="34"/>
    </row>
    <row r="39" spans="3:12" ht="21" customHeight="1">
      <c r="C39" s="25" t="s">
        <v>80</v>
      </c>
      <c r="D39" s="25"/>
      <c r="E39" s="25"/>
      <c r="F39" s="27" t="s">
        <v>4</v>
      </c>
      <c r="G39" s="27"/>
      <c r="H39" s="27"/>
      <c r="I39" s="27">
        <v>0</v>
      </c>
      <c r="J39" s="27"/>
      <c r="K39" s="27">
        <f>SUM(F39:I39)</f>
        <v>0</v>
      </c>
      <c r="L39" s="34"/>
    </row>
    <row r="40" spans="3:12" ht="15">
      <c r="C40" s="74"/>
      <c r="D40" s="74"/>
      <c r="E40" s="74"/>
      <c r="F40" s="29"/>
      <c r="G40" s="29"/>
      <c r="H40" s="29"/>
      <c r="I40" s="29"/>
      <c r="J40" s="29"/>
      <c r="K40" s="29"/>
      <c r="L40" s="34"/>
    </row>
    <row r="41" spans="3:12" ht="21" customHeight="1">
      <c r="C41" s="25" t="s">
        <v>73</v>
      </c>
      <c r="D41" s="25"/>
      <c r="E41" s="25"/>
      <c r="F41" s="27">
        <v>63</v>
      </c>
      <c r="G41" s="27">
        <v>60</v>
      </c>
      <c r="H41" s="27"/>
      <c r="I41" s="27"/>
      <c r="J41" s="27"/>
      <c r="K41" s="27">
        <f>SUM(F41:I41)</f>
        <v>123</v>
      </c>
      <c r="L41" s="34"/>
    </row>
    <row r="42" spans="6:12" ht="15">
      <c r="F42" s="24"/>
      <c r="G42" s="24"/>
      <c r="H42" s="24"/>
      <c r="I42" s="24"/>
      <c r="J42" s="24"/>
      <c r="K42" s="24"/>
      <c r="L42" s="34"/>
    </row>
    <row r="43" spans="3:12" ht="18">
      <c r="C43" s="25" t="s">
        <v>74</v>
      </c>
      <c r="F43" s="24"/>
      <c r="G43" s="24"/>
      <c r="H43" s="24"/>
      <c r="I43" s="24"/>
      <c r="J43" s="27">
        <v>-490</v>
      </c>
      <c r="K43" s="27">
        <f>J43</f>
        <v>-490</v>
      </c>
      <c r="L43" s="34"/>
    </row>
    <row r="44" spans="6:12" ht="15">
      <c r="F44" s="24"/>
      <c r="G44" s="24"/>
      <c r="H44" s="24"/>
      <c r="I44" s="24"/>
      <c r="J44" s="24"/>
      <c r="K44" s="24"/>
      <c r="L44" s="34"/>
    </row>
    <row r="45" spans="6:12" ht="15">
      <c r="F45" s="75"/>
      <c r="G45" s="76"/>
      <c r="H45" s="76"/>
      <c r="I45" s="76"/>
      <c r="J45" s="76"/>
      <c r="K45" s="76"/>
      <c r="L45" s="9"/>
    </row>
    <row r="46" spans="3:12" ht="21" customHeight="1">
      <c r="C46" s="5" t="s">
        <v>81</v>
      </c>
      <c r="D46" s="5"/>
      <c r="E46" s="5"/>
      <c r="F46" s="19">
        <f aca="true" t="shared" si="2" ref="F46:K46">SUM(F33:F44)</f>
        <v>41623</v>
      </c>
      <c r="G46" s="20">
        <f t="shared" si="2"/>
        <v>26050</v>
      </c>
      <c r="H46" s="20">
        <f t="shared" si="2"/>
        <v>1226</v>
      </c>
      <c r="I46" s="20">
        <f t="shared" si="2"/>
        <v>45329</v>
      </c>
      <c r="J46" s="20">
        <f t="shared" si="2"/>
        <v>-1019</v>
      </c>
      <c r="K46" s="20">
        <f t="shared" si="2"/>
        <v>113209</v>
      </c>
      <c r="L46" s="9"/>
    </row>
    <row r="47" spans="6:12" ht="15">
      <c r="F47" s="23"/>
      <c r="G47" s="24"/>
      <c r="H47" s="24"/>
      <c r="I47" s="24"/>
      <c r="J47" s="24"/>
      <c r="K47" s="24"/>
      <c r="L47" s="9"/>
    </row>
    <row r="48" spans="6:11" ht="15">
      <c r="F48" s="36"/>
      <c r="G48" s="36"/>
      <c r="H48" s="36"/>
      <c r="I48" s="36"/>
      <c r="J48" s="36"/>
      <c r="K48" s="36"/>
    </row>
    <row r="49" ht="18">
      <c r="B49" s="5" t="s">
        <v>68</v>
      </c>
    </row>
    <row r="50" ht="18">
      <c r="B50" s="5" t="s">
        <v>69</v>
      </c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2.6640625" style="1" customWidth="1"/>
    <col min="3" max="3" width="53.6640625" style="1" customWidth="1"/>
    <col min="4" max="4" width="13.6640625" style="1" customWidth="1"/>
    <col min="5" max="5" width="1.66796875" style="1" customWidth="1"/>
    <col min="6" max="6" width="13.6640625" style="1" customWidth="1"/>
    <col min="7" max="7" width="7.6640625" style="1" customWidth="1"/>
    <col min="8" max="16384" width="9.6640625" style="1" customWidth="1"/>
  </cols>
  <sheetData>
    <row r="1" ht="18.75">
      <c r="B1" s="84" t="s">
        <v>0</v>
      </c>
    </row>
    <row r="3" ht="18">
      <c r="B3" s="5" t="s">
        <v>90</v>
      </c>
    </row>
    <row r="4" ht="18">
      <c r="B4" s="5" t="s">
        <v>67</v>
      </c>
    </row>
    <row r="6" spans="4:7" ht="18">
      <c r="D6" s="73" t="s">
        <v>110</v>
      </c>
      <c r="E6" s="34"/>
      <c r="F6" s="73" t="s">
        <v>111</v>
      </c>
      <c r="G6" s="34"/>
    </row>
    <row r="7" spans="4:7" ht="18">
      <c r="D7" s="16" t="s">
        <v>23</v>
      </c>
      <c r="E7" s="34"/>
      <c r="F7" s="16" t="s">
        <v>23</v>
      </c>
      <c r="G7" s="34"/>
    </row>
    <row r="8" spans="4:7" ht="15">
      <c r="D8" s="18"/>
      <c r="E8" s="34"/>
      <c r="F8" s="18"/>
      <c r="G8" s="34"/>
    </row>
    <row r="9" spans="2:7" ht="18">
      <c r="B9" s="5" t="s">
        <v>91</v>
      </c>
      <c r="D9" s="20">
        <v>8152</v>
      </c>
      <c r="E9" s="34"/>
      <c r="F9" s="20">
        <v>4529</v>
      </c>
      <c r="G9" s="34"/>
    </row>
    <row r="10" spans="4:7" ht="9" customHeight="1">
      <c r="D10" s="24"/>
      <c r="E10" s="34"/>
      <c r="F10" s="24"/>
      <c r="G10" s="34"/>
    </row>
    <row r="11" spans="2:7" ht="18">
      <c r="B11" s="5" t="s">
        <v>92</v>
      </c>
      <c r="D11" s="24"/>
      <c r="E11" s="34"/>
      <c r="F11" s="24"/>
      <c r="G11" s="34"/>
    </row>
    <row r="12" spans="4:7" ht="6" customHeight="1">
      <c r="D12" s="24"/>
      <c r="E12" s="34"/>
      <c r="F12" s="24"/>
      <c r="G12" s="34"/>
    </row>
    <row r="13" spans="3:7" ht="18">
      <c r="C13" s="25" t="s">
        <v>103</v>
      </c>
      <c r="D13" s="27">
        <v>4241</v>
      </c>
      <c r="E13" s="34"/>
      <c r="F13" s="27">
        <v>1847</v>
      </c>
      <c r="G13" s="34"/>
    </row>
    <row r="14" spans="3:7" ht="18">
      <c r="C14" s="25" t="s">
        <v>104</v>
      </c>
      <c r="D14" s="27">
        <v>3728</v>
      </c>
      <c r="E14" s="34"/>
      <c r="F14" s="27">
        <v>2996</v>
      </c>
      <c r="G14" s="34"/>
    </row>
    <row r="15" spans="3:7" ht="4.5" customHeight="1">
      <c r="C15" s="25"/>
      <c r="D15" s="24"/>
      <c r="E15" s="34"/>
      <c r="F15" s="24"/>
      <c r="G15" s="34"/>
    </row>
    <row r="16" spans="4:7" ht="6" customHeight="1">
      <c r="D16" s="29"/>
      <c r="E16" s="34"/>
      <c r="F16" s="29"/>
      <c r="G16" s="34"/>
    </row>
    <row r="17" spans="2:7" ht="18">
      <c r="B17" s="25" t="s">
        <v>93</v>
      </c>
      <c r="D17" s="27">
        <f>SUM(D9:D15)</f>
        <v>16121</v>
      </c>
      <c r="E17" s="34"/>
      <c r="F17" s="27">
        <f>SUM(F9:F15)</f>
        <v>9372</v>
      </c>
      <c r="G17" s="34"/>
    </row>
    <row r="18" spans="4:7" ht="6" customHeight="1">
      <c r="D18" s="24"/>
      <c r="E18" s="34"/>
      <c r="F18" s="24"/>
      <c r="G18" s="34"/>
    </row>
    <row r="19" spans="3:7" ht="18">
      <c r="C19" s="25" t="s">
        <v>105</v>
      </c>
      <c r="D19" s="27">
        <v>-40530</v>
      </c>
      <c r="E19" s="34"/>
      <c r="F19" s="27">
        <v>22727</v>
      </c>
      <c r="G19" s="34"/>
    </row>
    <row r="20" spans="3:7" ht="18">
      <c r="C20" s="25" t="s">
        <v>106</v>
      </c>
      <c r="D20" s="27">
        <v>14653</v>
      </c>
      <c r="E20" s="34"/>
      <c r="F20" s="27">
        <v>-10324</v>
      </c>
      <c r="G20" s="34"/>
    </row>
    <row r="21" spans="3:7" ht="18">
      <c r="C21" s="25" t="s">
        <v>107</v>
      </c>
      <c r="D21" s="27">
        <v>-714</v>
      </c>
      <c r="E21" s="34"/>
      <c r="F21" s="27">
        <v>-1043</v>
      </c>
      <c r="G21" s="34"/>
    </row>
    <row r="22" spans="3:7" ht="6.75" customHeight="1">
      <c r="C22" s="25"/>
      <c r="D22" s="24"/>
      <c r="E22" s="34"/>
      <c r="F22" s="24"/>
      <c r="G22" s="34"/>
    </row>
    <row r="23" spans="4:7" ht="6.75" customHeight="1">
      <c r="D23" s="29"/>
      <c r="E23" s="34"/>
      <c r="F23" s="29"/>
      <c r="G23" s="34"/>
    </row>
    <row r="24" spans="2:7" ht="18">
      <c r="B24" s="5" t="s">
        <v>94</v>
      </c>
      <c r="C24" s="25"/>
      <c r="D24" s="20">
        <f>SUM(D17:D22)</f>
        <v>-10470</v>
      </c>
      <c r="E24" s="34"/>
      <c r="F24" s="20">
        <f>SUM(F17:F22)</f>
        <v>20732</v>
      </c>
      <c r="G24" s="34"/>
    </row>
    <row r="25" spans="4:7" ht="15">
      <c r="D25" s="24"/>
      <c r="E25" s="34"/>
      <c r="F25" s="24"/>
      <c r="G25" s="34"/>
    </row>
    <row r="26" spans="2:7" ht="18">
      <c r="B26" s="5" t="s">
        <v>95</v>
      </c>
      <c r="C26" s="25"/>
      <c r="D26" s="20">
        <v>-517</v>
      </c>
      <c r="E26" s="34"/>
      <c r="F26" s="20">
        <v>306</v>
      </c>
      <c r="G26" s="34"/>
    </row>
    <row r="27" spans="4:7" ht="15">
      <c r="D27" s="24"/>
      <c r="E27" s="34"/>
      <c r="F27" s="24"/>
      <c r="G27" s="34"/>
    </row>
    <row r="28" spans="2:7" ht="18">
      <c r="B28" s="5" t="s">
        <v>96</v>
      </c>
      <c r="C28" s="25"/>
      <c r="D28" s="20">
        <v>14127</v>
      </c>
      <c r="E28" s="34"/>
      <c r="F28" s="20">
        <v>-13815</v>
      </c>
      <c r="G28" s="34"/>
    </row>
    <row r="29" spans="4:7" ht="15">
      <c r="D29" s="24"/>
      <c r="E29" s="34"/>
      <c r="F29" s="24"/>
      <c r="G29" s="34"/>
    </row>
    <row r="30" spans="4:7" ht="15">
      <c r="D30" s="29"/>
      <c r="E30" s="34"/>
      <c r="F30" s="29"/>
      <c r="G30" s="34"/>
    </row>
    <row r="31" spans="2:7" ht="18">
      <c r="B31" s="25" t="s">
        <v>97</v>
      </c>
      <c r="C31" s="25"/>
      <c r="D31" s="27">
        <f>SUM(D24:D29)</f>
        <v>3140</v>
      </c>
      <c r="E31" s="34"/>
      <c r="F31" s="27">
        <f>SUM(F24:F29)</f>
        <v>7223</v>
      </c>
      <c r="G31" s="34"/>
    </row>
    <row r="32" spans="4:7" ht="15">
      <c r="D32" s="24"/>
      <c r="E32" s="34"/>
      <c r="F32" s="24"/>
      <c r="G32" s="34"/>
    </row>
    <row r="33" spans="2:7" ht="18">
      <c r="B33" s="5" t="s">
        <v>98</v>
      </c>
      <c r="C33" s="25"/>
      <c r="D33" s="20">
        <v>71</v>
      </c>
      <c r="E33" s="34"/>
      <c r="F33" s="20">
        <v>-3919</v>
      </c>
      <c r="G33" s="34"/>
    </row>
    <row r="34" spans="2:7" ht="18">
      <c r="B34" s="25" t="s">
        <v>99</v>
      </c>
      <c r="C34" s="25"/>
      <c r="D34" s="27">
        <v>0</v>
      </c>
      <c r="E34" s="34"/>
      <c r="F34" s="27">
        <v>0</v>
      </c>
      <c r="G34" s="34"/>
    </row>
    <row r="35" spans="4:7" ht="15">
      <c r="D35" s="24"/>
      <c r="E35" s="34"/>
      <c r="F35" s="24"/>
      <c r="G35" s="34"/>
    </row>
    <row r="36" spans="4:7" ht="15">
      <c r="D36" s="29"/>
      <c r="E36" s="34"/>
      <c r="F36" s="29"/>
      <c r="G36" s="34"/>
    </row>
    <row r="37" spans="2:7" ht="18">
      <c r="B37" s="5" t="s">
        <v>100</v>
      </c>
      <c r="C37" s="25"/>
      <c r="D37" s="20">
        <f>SUM(D31:D35)</f>
        <v>3211</v>
      </c>
      <c r="E37" s="34"/>
      <c r="F37" s="20">
        <f>SUM(F31:F35)</f>
        <v>3304</v>
      </c>
      <c r="G37" s="34"/>
    </row>
    <row r="38" spans="4:7" ht="15">
      <c r="D38" s="24"/>
      <c r="E38" s="34"/>
      <c r="F38" s="24"/>
      <c r="G38" s="34"/>
    </row>
    <row r="39" spans="4:6" ht="15">
      <c r="D39" s="81"/>
      <c r="F39" s="81"/>
    </row>
    <row r="40" spans="2:3" ht="18">
      <c r="B40" s="25" t="s">
        <v>101</v>
      </c>
      <c r="C40" s="25"/>
    </row>
    <row r="41" spans="2:6" ht="18">
      <c r="B41" s="25"/>
      <c r="C41" s="25" t="s">
        <v>108</v>
      </c>
      <c r="D41" s="82">
        <v>8499</v>
      </c>
      <c r="F41" s="82">
        <v>5902</v>
      </c>
    </row>
    <row r="42" spans="2:6" ht="18">
      <c r="B42" s="25"/>
      <c r="C42" s="25" t="s">
        <v>109</v>
      </c>
      <c r="D42" s="82">
        <v>-5288</v>
      </c>
      <c r="F42" s="82">
        <v>-2598</v>
      </c>
    </row>
    <row r="43" spans="4:6" ht="6.75" customHeight="1">
      <c r="D43" s="82"/>
      <c r="F43" s="82"/>
    </row>
    <row r="44" spans="4:6" ht="18">
      <c r="D44" s="83">
        <f>SUM(D41:D43)</f>
        <v>3211</v>
      </c>
      <c r="F44" s="83">
        <f>SUM(F41:F43)</f>
        <v>3304</v>
      </c>
    </row>
    <row r="45" spans="4:6" ht="15">
      <c r="D45" s="74"/>
      <c r="F45" s="74"/>
    </row>
    <row r="46" ht="18">
      <c r="B46" s="5" t="s">
        <v>102</v>
      </c>
    </row>
    <row r="47" ht="18">
      <c r="B47" s="5" t="s">
        <v>17</v>
      </c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